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Z:\02_KIVITELEZÉS\13_KÁTA\Többlet támogatás\"/>
    </mc:Choice>
  </mc:AlternateContent>
  <xr:revisionPtr revIDLastSave="0" documentId="13_ncr:1_{11429834-DF84-4503-A202-EBF280506BC4}" xr6:coauthVersionLast="47" xr6:coauthVersionMax="47" xr10:uidLastSave="{00000000-0000-0000-0000-000000000000}"/>
  <bookViews>
    <workbookView xWindow="1068" yWindow="-108" windowWidth="22080" windowHeight="13176" activeTab="1" xr2:uid="{00000000-000D-0000-FFFF-FFFF00000000}"/>
  </bookViews>
  <sheets>
    <sheet name="Összesítő" sheetId="2" r:id="rId1"/>
    <sheet name="KÁTA pótmunka kt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7" i="1" l="1"/>
  <c r="S27" i="1"/>
  <c r="T25" i="1"/>
  <c r="S25" i="1"/>
  <c r="T23" i="1"/>
  <c r="S23" i="1"/>
  <c r="T21" i="1"/>
  <c r="S21" i="1"/>
  <c r="T19" i="1"/>
  <c r="S19" i="1"/>
  <c r="T17" i="1"/>
  <c r="S17" i="1"/>
  <c r="T15" i="1"/>
  <c r="S15" i="1"/>
  <c r="T13" i="1"/>
  <c r="S13" i="1"/>
  <c r="T11" i="1"/>
  <c r="S11" i="1"/>
  <c r="T9" i="1"/>
  <c r="S9" i="1"/>
  <c r="T7" i="1"/>
  <c r="S7" i="1"/>
  <c r="T5" i="1"/>
  <c r="S5" i="1"/>
  <c r="I25" i="1"/>
  <c r="H25" i="1"/>
  <c r="I23" i="1"/>
  <c r="H23" i="1"/>
  <c r="I21" i="1"/>
  <c r="H21" i="1"/>
  <c r="I19" i="1"/>
  <c r="H19" i="1"/>
  <c r="I17" i="1"/>
  <c r="H17" i="1"/>
  <c r="I15" i="1"/>
  <c r="H15" i="1"/>
  <c r="I13" i="1"/>
  <c r="H13" i="1"/>
  <c r="I11" i="1"/>
  <c r="H11" i="1"/>
  <c r="I9" i="1"/>
  <c r="H9" i="1"/>
  <c r="I7" i="1"/>
  <c r="H7" i="1"/>
  <c r="I5" i="1"/>
  <c r="H5" i="1"/>
  <c r="T31" i="1" l="1"/>
  <c r="S31" i="1"/>
  <c r="H31" i="1"/>
  <c r="I31" i="1"/>
  <c r="H33" i="1" l="1"/>
  <c r="C20" i="2" s="1"/>
  <c r="S33" i="1"/>
  <c r="D20" i="2" s="1"/>
  <c r="C21" i="2" l="1"/>
  <c r="C22" i="2" s="1"/>
  <c r="C23" i="2" s="1"/>
  <c r="C24" i="2" s="1"/>
</calcChain>
</file>

<file path=xl/sharedStrings.xml><?xml version="1.0" encoding="utf-8"?>
<sst xmlns="http://schemas.openxmlformats.org/spreadsheetml/2006/main" count="114" uniqueCount="62">
  <si>
    <t>Anyag egységár</t>
  </si>
  <si>
    <t>m3</t>
  </si>
  <si>
    <t xml:space="preserve">                                       </t>
  </si>
  <si>
    <t>PM_BOLCSODEFEJLESZTES_2019</t>
  </si>
  <si>
    <t xml:space="preserve">                                                                              </t>
  </si>
  <si>
    <t xml:space="preserve">A munka leírása:                       </t>
  </si>
  <si>
    <t>Megnevezés</t>
  </si>
  <si>
    <t>2.1 ÁFA vetítési alap</t>
  </si>
  <si>
    <t>2.2 Áfa</t>
  </si>
  <si>
    <t>3.  A munka ára</t>
  </si>
  <si>
    <t>cégszerű aláírás</t>
  </si>
  <si>
    <t>Költségnövekmény kimutatás</t>
  </si>
  <si>
    <t>ECOSAVING KFT.</t>
  </si>
  <si>
    <t>2040. BUDAÖRS TEMPLOM TÉR 19.</t>
  </si>
  <si>
    <t>Alapozási munkák költségnövekménye</t>
  </si>
  <si>
    <t>Ssz.</t>
  </si>
  <si>
    <t>Tételszám</t>
  </si>
  <si>
    <t>Tétel szövege</t>
  </si>
  <si>
    <t>Menny.</t>
  </si>
  <si>
    <t>Egység</t>
  </si>
  <si>
    <t>Díj egységre</t>
  </si>
  <si>
    <t>Anyag összesen</t>
  </si>
  <si>
    <t>Díj összesen</t>
  </si>
  <si>
    <t>21-002-1.1</t>
  </si>
  <si>
    <t>Humuszos termőréteg, termőföld leszedése, terítése gépi erővel, 18%-os terephajlásig, bármilyen talajban, szállítással, 50,0 m-ig</t>
  </si>
  <si>
    <t>ALAPOZÁSI MUNKÁLATOK VÁLLALÁS SZERINT</t>
  </si>
  <si>
    <t>21-004-5.1.1.1</t>
  </si>
  <si>
    <t>Tükörkészítés tömörítés nélkül, sík felületen gépi erővel, kiegészítő kézi munkával talajosztály: I-IV.</t>
  </si>
  <si>
    <t>m2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</si>
  <si>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</si>
  <si>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</si>
  <si>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>21-003-7.1.6.1</t>
  </si>
  <si>
    <t>Munkagödör földkiemelése épületek és műtárgyak helyén bármely konzisztenciájú, I-IV. oszt. talajban, gépi erővel, kiegészítő kézi munkával, alapterület: 250,0 m² felett, bármely mélységnél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</si>
  <si>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</si>
  <si>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</si>
  <si>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21-008-2.1.3</t>
  </si>
  <si>
    <t>Tömörítés bármely tömörítési osztályban gépi erővel, nagy felületen, tömörségi fok: 95%</t>
  </si>
  <si>
    <t>21-011-1.1.1</t>
  </si>
  <si>
    <t>Fejtett föld felrakása szállítóeszközre, kézi erővel, talajosztály I-IV.</t>
  </si>
  <si>
    <t>21-011-5-0118005</t>
  </si>
  <si>
    <t>Töltésalapozás geotextíliával REHAU RAUMAT geotextília PP-ből, fehér, 250 g/m2, 12,0 kN/m, Cikkszám: 241848</t>
  </si>
  <si>
    <t>100 m2</t>
  </si>
  <si>
    <t>21-011-7.2-0120125</t>
  </si>
  <si>
    <t>Feltöltések alap- és lábazati falak közé és alagsori vagy alá nem pincézett földszinti padozatok alá, az anyag szétterítésével, mozgatásával, osztályozatlan kavicsból Nyers homokos kavics, NHK 0/125 Q-T, Bugyi</t>
  </si>
  <si>
    <t>21-011-11.6</t>
  </si>
  <si>
    <t>Építési törmelék konténeres elszállítása, lerakása, lerakóhelyi díjjal, 8,0 m³-es konténerbe</t>
  </si>
  <si>
    <t>db</t>
  </si>
  <si>
    <t>21-011-12</t>
  </si>
  <si>
    <t>Munkahelyi depóniából építési törmelék konténerbe rakása,  kézi erővel, önálló munka esetén elszámolva, konténer szállítás nélkül</t>
  </si>
  <si>
    <t>Munkanem összesen:</t>
  </si>
  <si>
    <t>ALAPOZÁSI MUNKÁLATOK KÉSZÜLTSÉG SZERINT</t>
  </si>
  <si>
    <t>ALAPOZÁSI MUNKÁLATOK KÉSZÜLTSÉG SZERINT ÖSSZESEN</t>
  </si>
  <si>
    <t>Költségkimutatás főösszesítő</t>
  </si>
  <si>
    <t>1. Alapozás közvetlen költségei</t>
  </si>
  <si>
    <t>Tervezett</t>
  </si>
  <si>
    <t>Megvalósult</t>
  </si>
  <si>
    <t>2. Alapozás költségkülönbözet</t>
  </si>
  <si>
    <t xml:space="preserve">Bénye 2 csoportszobás bölcsőde </t>
  </si>
  <si>
    <t>Dátum: Budaörs, 2022. február 3.</t>
  </si>
  <si>
    <t xml:space="preserve">Cím: 2254 Szentmártonkáta, belterület (HRSZ:1319/8)                            		</t>
  </si>
  <si>
    <t>Szentmártonkátai bölcsőde</t>
  </si>
  <si>
    <t>Vasalatlan sávalap kétoldali zsaluzása bennmaradó fa zsaluzattal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</si>
</sst>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\ &quot;Ft&quot;_-;\-* #,##0\ &quot;Ft&quot;_-;_-* &quot;-&quot;??\ &quot;Ft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165" fontId="7" fillId="0" borderId="2" xfId="4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right" vertical="top"/>
    </xf>
    <xf numFmtId="10" fontId="7" fillId="0" borderId="2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4" fillId="2" borderId="0" xfId="0" applyFont="1" applyFill="1"/>
    <xf numFmtId="0" fontId="4" fillId="0" borderId="4" xfId="0" applyFont="1" applyBorder="1"/>
    <xf numFmtId="0" fontId="0" fillId="0" borderId="5" xfId="0" applyBorder="1"/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166" fontId="5" fillId="0" borderId="0" xfId="1" applyNumberFormat="1" applyFont="1" applyAlignment="1">
      <alignment horizontal="right" vertical="top" wrapText="1"/>
    </xf>
    <xf numFmtId="166" fontId="6" fillId="0" borderId="1" xfId="1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166" fontId="6" fillId="0" borderId="0" xfId="1" applyNumberFormat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65" fontId="7" fillId="0" borderId="3" xfId="4" applyNumberFormat="1" applyFont="1" applyBorder="1" applyAlignment="1">
      <alignment horizontal="center" vertical="top"/>
    </xf>
    <xf numFmtId="165" fontId="7" fillId="0" borderId="2" xfId="4" applyNumberFormat="1" applyFont="1" applyBorder="1" applyAlignment="1">
      <alignment horizontal="center" vertical="top"/>
    </xf>
    <xf numFmtId="165" fontId="7" fillId="0" borderId="1" xfId="4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165" fontId="7" fillId="0" borderId="1" xfId="4" applyNumberFormat="1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166" fontId="4" fillId="0" borderId="5" xfId="1" applyNumberFormat="1" applyFont="1" applyBorder="1" applyAlignment="1">
      <alignment horizontal="center" vertical="center"/>
    </xf>
    <xf numFmtId="166" fontId="4" fillId="0" borderId="6" xfId="1" applyNumberFormat="1" applyFont="1" applyBorder="1" applyAlignment="1">
      <alignment horizontal="center" vertical="center"/>
    </xf>
    <xf numFmtId="166" fontId="4" fillId="0" borderId="5" xfId="1" applyNumberFormat="1" applyFont="1" applyBorder="1" applyAlignment="1">
      <alignment vertical="center"/>
    </xf>
    <xf numFmtId="166" fontId="4" fillId="0" borderId="6" xfId="1" applyNumberFormat="1" applyFont="1" applyBorder="1" applyAlignment="1">
      <alignment vertical="center"/>
    </xf>
  </cellXfs>
  <cellStyles count="5">
    <cellStyle name="Ezres 2" xfId="4" xr:uid="{D15DB084-5F9F-4737-8C0E-78420914B894}"/>
    <cellStyle name="Normál" xfId="0" builtinId="0"/>
    <cellStyle name="Normál 2" xfId="2" xr:uid="{849B7394-CF7A-4FD2-AFA2-214EA9595ED2}"/>
    <cellStyle name="Normál 3" xfId="3" xr:uid="{43C832A7-F527-400D-8363-835737FBC84C}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2257425</xdr:colOff>
      <xdr:row>5</xdr:row>
      <xdr:rowOff>85725</xdr:rowOff>
    </xdr:from>
    <xdr:to>
      <xdr:col>4</xdr:col>
      <xdr:colOff>78557</xdr:colOff>
      <xdr:row>7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57FE279-795F-4880-B0B5-DA9F2DC9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85850"/>
          <a:ext cx="305988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868D5-14A9-43D7-8A1B-4CB1E4449DA8}">
  <sheetPr>
    <pageSetUpPr fitToPage="1"/>
  </sheetPr>
  <dimension ref="A1:D32"/>
  <sheetViews>
    <sheetView workbookViewId="0">
      <selection activeCell="B15" sqref="B15"/>
    </sheetView>
  </sheetViews>
  <sheetFormatPr defaultRowHeight="14.4" x14ac:dyDescent="0.3"/>
  <cols>
    <col min="1" max="1" width="36.44140625" customWidth="1"/>
    <col min="2" max="2" width="10.6640625" customWidth="1"/>
    <col min="3" max="4" width="15.6640625" customWidth="1"/>
  </cols>
  <sheetData>
    <row r="1" spans="1:4" ht="15.6" x14ac:dyDescent="0.3">
      <c r="A1" s="36"/>
      <c r="B1" s="36"/>
      <c r="C1" s="36"/>
      <c r="D1" s="36"/>
    </row>
    <row r="2" spans="1:4" ht="15.6" x14ac:dyDescent="0.3">
      <c r="A2" s="37" t="s">
        <v>11</v>
      </c>
      <c r="B2" s="38"/>
      <c r="C2" s="38"/>
      <c r="D2" s="38"/>
    </row>
    <row r="3" spans="1:4" ht="15.6" x14ac:dyDescent="0.3">
      <c r="A3" s="36"/>
      <c r="B3" s="39"/>
      <c r="C3" s="39"/>
      <c r="D3" s="39"/>
    </row>
    <row r="4" spans="1:4" ht="15.6" x14ac:dyDescent="0.3">
      <c r="A4" s="36" t="s">
        <v>57</v>
      </c>
      <c r="B4" s="28"/>
      <c r="C4" s="28"/>
      <c r="D4" s="28"/>
    </row>
    <row r="5" spans="1:4" ht="15.6" x14ac:dyDescent="0.3">
      <c r="A5" s="40" t="s">
        <v>59</v>
      </c>
      <c r="B5" s="41"/>
      <c r="C5" s="41"/>
      <c r="D5" s="41"/>
    </row>
    <row r="6" spans="1:4" ht="15.6" x14ac:dyDescent="0.3">
      <c r="A6" s="3"/>
      <c r="B6" s="4"/>
      <c r="C6" s="4"/>
      <c r="D6" s="4"/>
    </row>
    <row r="7" spans="1:4" x14ac:dyDescent="0.3">
      <c r="A7" s="27" t="s">
        <v>12</v>
      </c>
      <c r="B7" s="28"/>
      <c r="C7" s="28"/>
      <c r="D7" s="28"/>
    </row>
    <row r="8" spans="1:4" x14ac:dyDescent="0.3">
      <c r="A8" s="20" t="s">
        <v>13</v>
      </c>
      <c r="B8" s="21"/>
      <c r="C8" s="21"/>
      <c r="D8" s="21"/>
    </row>
    <row r="9" spans="1:4" ht="15.6" x14ac:dyDescent="0.3">
      <c r="A9" s="3" t="s">
        <v>2</v>
      </c>
      <c r="B9" s="3"/>
      <c r="C9" s="3"/>
      <c r="D9" s="3"/>
    </row>
    <row r="10" spans="1:4" ht="15.6" x14ac:dyDescent="0.3">
      <c r="A10" s="3" t="s">
        <v>3</v>
      </c>
      <c r="B10" s="3"/>
      <c r="C10" s="3"/>
      <c r="D10" s="3"/>
    </row>
    <row r="11" spans="1:4" ht="15.6" x14ac:dyDescent="0.3">
      <c r="A11" s="3"/>
      <c r="B11" s="3"/>
      <c r="C11" s="3"/>
      <c r="D11" s="3"/>
    </row>
    <row r="12" spans="1:4" ht="15.6" x14ac:dyDescent="0.3">
      <c r="A12" s="3"/>
      <c r="B12" s="3"/>
      <c r="C12" s="3"/>
      <c r="D12" s="3"/>
    </row>
    <row r="13" spans="1:4" ht="15.6" x14ac:dyDescent="0.3">
      <c r="A13" s="3" t="s">
        <v>4</v>
      </c>
      <c r="B13" s="3"/>
      <c r="C13" s="3"/>
      <c r="D13" s="3"/>
    </row>
    <row r="14" spans="1:4" ht="15.6" x14ac:dyDescent="0.3">
      <c r="A14" s="9" t="s">
        <v>5</v>
      </c>
      <c r="B14" s="3"/>
      <c r="C14" s="3"/>
      <c r="D14" s="3"/>
    </row>
    <row r="15" spans="1:4" ht="15.6" x14ac:dyDescent="0.3">
      <c r="A15" s="3" t="s">
        <v>60</v>
      </c>
      <c r="B15" s="3"/>
      <c r="C15" s="3"/>
      <c r="D15" s="3"/>
    </row>
    <row r="16" spans="1:4" x14ac:dyDescent="0.3">
      <c r="A16" s="5" t="s">
        <v>14</v>
      </c>
      <c r="B16" s="5"/>
      <c r="C16" s="5"/>
      <c r="D16" s="5"/>
    </row>
    <row r="17" spans="1:4" x14ac:dyDescent="0.3">
      <c r="A17" s="5"/>
      <c r="B17" s="5"/>
      <c r="C17" s="5"/>
      <c r="D17" s="5"/>
    </row>
    <row r="18" spans="1:4" x14ac:dyDescent="0.3">
      <c r="A18" s="30" t="s">
        <v>52</v>
      </c>
      <c r="B18" s="30"/>
      <c r="C18" s="30"/>
      <c r="D18" s="30"/>
    </row>
    <row r="19" spans="1:4" x14ac:dyDescent="0.3">
      <c r="A19" s="6" t="s">
        <v>6</v>
      </c>
      <c r="B19" s="6"/>
      <c r="C19" s="7" t="s">
        <v>54</v>
      </c>
      <c r="D19" s="7" t="s">
        <v>55</v>
      </c>
    </row>
    <row r="20" spans="1:4" x14ac:dyDescent="0.3">
      <c r="A20" s="6" t="s">
        <v>53</v>
      </c>
      <c r="B20" s="6"/>
      <c r="C20" s="2">
        <f>'KÁTA pótmunka ktg'!H33</f>
        <v>23032997</v>
      </c>
      <c r="D20" s="2">
        <f>'KÁTA pótmunka ktg'!S33</f>
        <v>47187586</v>
      </c>
    </row>
    <row r="21" spans="1:4" x14ac:dyDescent="0.3">
      <c r="A21" s="6" t="s">
        <v>56</v>
      </c>
      <c r="B21" s="6"/>
      <c r="C21" s="35">
        <f>D20-C20</f>
        <v>24154589</v>
      </c>
      <c r="D21" s="35"/>
    </row>
    <row r="22" spans="1:4" x14ac:dyDescent="0.3">
      <c r="A22" s="5" t="s">
        <v>7</v>
      </c>
      <c r="B22" s="5"/>
      <c r="C22" s="31">
        <f>ROUND(C21+D21,0)</f>
        <v>24154589</v>
      </c>
      <c r="D22" s="31"/>
    </row>
    <row r="23" spans="1:4" x14ac:dyDescent="0.3">
      <c r="A23" s="6" t="s">
        <v>8</v>
      </c>
      <c r="B23" s="8">
        <v>0</v>
      </c>
      <c r="C23" s="32">
        <f>ROUND(C22*B23,0)</f>
        <v>0</v>
      </c>
      <c r="D23" s="32"/>
    </row>
    <row r="24" spans="1:4" x14ac:dyDescent="0.3">
      <c r="A24" s="6" t="s">
        <v>9</v>
      </c>
      <c r="B24" s="6"/>
      <c r="C24" s="33">
        <f>ROUND(C22+C23,0)</f>
        <v>24154589</v>
      </c>
      <c r="D24" s="33"/>
    </row>
    <row r="25" spans="1:4" x14ac:dyDescent="0.3">
      <c r="A25" s="5"/>
      <c r="B25" s="5"/>
      <c r="C25" s="5"/>
      <c r="D25" s="5"/>
    </row>
    <row r="26" spans="1:4" x14ac:dyDescent="0.3">
      <c r="A26" s="5"/>
      <c r="B26" s="5"/>
      <c r="C26" s="5"/>
      <c r="D26" s="5"/>
    </row>
    <row r="27" spans="1:4" x14ac:dyDescent="0.3">
      <c r="A27" s="5" t="s">
        <v>58</v>
      </c>
      <c r="B27" s="5"/>
      <c r="C27" s="5"/>
      <c r="D27" s="5"/>
    </row>
    <row r="28" spans="1:4" x14ac:dyDescent="0.3">
      <c r="A28" s="5"/>
      <c r="B28" s="5"/>
      <c r="C28" s="5"/>
      <c r="D28" s="5"/>
    </row>
    <row r="29" spans="1:4" x14ac:dyDescent="0.3">
      <c r="A29" s="5"/>
      <c r="B29" s="5"/>
      <c r="C29" s="5"/>
      <c r="D29" s="5"/>
    </row>
    <row r="30" spans="1:4" x14ac:dyDescent="0.3">
      <c r="A30" s="5"/>
      <c r="B30" s="5"/>
      <c r="C30" s="5"/>
      <c r="D30" s="5"/>
    </row>
    <row r="31" spans="1:4" x14ac:dyDescent="0.3">
      <c r="A31" s="5"/>
      <c r="B31" s="34" t="s">
        <v>10</v>
      </c>
      <c r="C31" s="34"/>
      <c r="D31" s="5"/>
    </row>
    <row r="32" spans="1:4" x14ac:dyDescent="0.3">
      <c r="A32" s="5"/>
      <c r="B32" s="29"/>
      <c r="C32" s="29"/>
      <c r="D32" s="5"/>
    </row>
  </sheetData>
  <mergeCells count="13">
    <mergeCell ref="A1:D1"/>
    <mergeCell ref="A2:D2"/>
    <mergeCell ref="A3:D3"/>
    <mergeCell ref="A4:D4"/>
    <mergeCell ref="A5:D5"/>
    <mergeCell ref="A7:D7"/>
    <mergeCell ref="B32:C32"/>
    <mergeCell ref="A18:D18"/>
    <mergeCell ref="C22:D22"/>
    <mergeCell ref="C23:D23"/>
    <mergeCell ref="C24:D24"/>
    <mergeCell ref="B31:C31"/>
    <mergeCell ref="C21:D21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33"/>
  <sheetViews>
    <sheetView tabSelected="1" topLeftCell="D19" zoomScale="85" zoomScaleNormal="85" workbookViewId="0">
      <selection activeCell="R37" sqref="R37"/>
    </sheetView>
  </sheetViews>
  <sheetFormatPr defaultRowHeight="14.4" x14ac:dyDescent="0.3"/>
  <cols>
    <col min="1" max="1" width="4.33203125" customWidth="1"/>
    <col min="2" max="2" width="9.33203125" style="1" customWidth="1"/>
    <col min="3" max="3" width="42.6640625" customWidth="1"/>
    <col min="4" max="4" width="6.6640625" customWidth="1"/>
    <col min="5" max="6" width="8.33203125" customWidth="1"/>
    <col min="7" max="7" width="14.33203125" customWidth="1"/>
    <col min="8" max="8" width="15.109375" customWidth="1"/>
    <col min="9" max="9" width="15.6640625" bestFit="1" customWidth="1"/>
    <col min="10" max="10" width="15.6640625" customWidth="1"/>
    <col min="12" max="12" width="4.33203125" customWidth="1"/>
    <col min="13" max="13" width="10.33203125" customWidth="1"/>
    <col min="14" max="14" width="43.88671875" customWidth="1"/>
    <col min="15" max="15" width="6.6640625" customWidth="1"/>
    <col min="16" max="16" width="8.33203125" customWidth="1"/>
    <col min="17" max="17" width="9.109375" customWidth="1"/>
    <col min="18" max="18" width="14.33203125" customWidth="1"/>
    <col min="19" max="19" width="14" customWidth="1"/>
    <col min="20" max="20" width="15.6640625" bestFit="1" customWidth="1"/>
  </cols>
  <sheetData>
    <row r="2" spans="1:20" x14ac:dyDescent="0.3">
      <c r="C2" s="17" t="s">
        <v>25</v>
      </c>
      <c r="M2" s="1"/>
      <c r="N2" s="17" t="s">
        <v>50</v>
      </c>
    </row>
    <row r="3" spans="1:20" x14ac:dyDescent="0.3">
      <c r="M3" s="1"/>
    </row>
    <row r="4" spans="1:20" ht="26.4" x14ac:dyDescent="0.3">
      <c r="A4" s="10" t="s">
        <v>15</v>
      </c>
      <c r="B4" s="11" t="s">
        <v>16</v>
      </c>
      <c r="C4" s="11" t="s">
        <v>17</v>
      </c>
      <c r="D4" s="12" t="s">
        <v>18</v>
      </c>
      <c r="E4" s="11" t="s">
        <v>19</v>
      </c>
      <c r="F4" s="12" t="s">
        <v>0</v>
      </c>
      <c r="G4" s="12" t="s">
        <v>20</v>
      </c>
      <c r="H4" s="12" t="s">
        <v>21</v>
      </c>
      <c r="I4" s="12" t="s">
        <v>22</v>
      </c>
      <c r="J4" s="24"/>
      <c r="L4" s="10" t="s">
        <v>15</v>
      </c>
      <c r="M4" s="11" t="s">
        <v>16</v>
      </c>
      <c r="N4" s="11" t="s">
        <v>17</v>
      </c>
      <c r="O4" s="12" t="s">
        <v>18</v>
      </c>
      <c r="P4" s="11" t="s">
        <v>19</v>
      </c>
      <c r="Q4" s="12" t="s">
        <v>0</v>
      </c>
      <c r="R4" s="12" t="s">
        <v>20</v>
      </c>
      <c r="S4" s="12" t="s">
        <v>21</v>
      </c>
      <c r="T4" s="12" t="s">
        <v>22</v>
      </c>
    </row>
    <row r="5" spans="1:20" ht="39.6" x14ac:dyDescent="0.3">
      <c r="A5" s="13">
        <v>1</v>
      </c>
      <c r="B5" s="14" t="s">
        <v>23</v>
      </c>
      <c r="C5" s="14" t="s">
        <v>24</v>
      </c>
      <c r="D5" s="15">
        <v>298.2</v>
      </c>
      <c r="E5" s="14" t="s">
        <v>1</v>
      </c>
      <c r="F5" s="16">
        <v>0</v>
      </c>
      <c r="G5" s="16">
        <v>6500</v>
      </c>
      <c r="H5" s="15">
        <f>ROUND(D5*F5, 0)</f>
        <v>0</v>
      </c>
      <c r="I5" s="22">
        <f>ROUND(D5*G5, 0)</f>
        <v>1938300</v>
      </c>
      <c r="J5" s="22"/>
      <c r="L5" s="13">
        <v>1</v>
      </c>
      <c r="M5" s="14" t="s">
        <v>23</v>
      </c>
      <c r="N5" s="14" t="s">
        <v>24</v>
      </c>
      <c r="O5" s="15">
        <v>1320</v>
      </c>
      <c r="P5" s="14" t="s">
        <v>1</v>
      </c>
      <c r="Q5" s="16">
        <v>0</v>
      </c>
      <c r="R5" s="16">
        <v>6500</v>
      </c>
      <c r="S5" s="16">
        <f>ROUND(O5*Q5, 0)</f>
        <v>0</v>
      </c>
      <c r="T5" s="16">
        <f>ROUND(O5*R5, 0)</f>
        <v>8580000</v>
      </c>
    </row>
    <row r="6" spans="1:20" x14ac:dyDescent="0.3">
      <c r="A6" s="13"/>
      <c r="B6" s="14"/>
      <c r="C6" s="14"/>
      <c r="D6" s="15"/>
      <c r="E6" s="14"/>
      <c r="F6" s="16"/>
      <c r="G6" s="16"/>
      <c r="H6" s="15"/>
      <c r="I6" s="22"/>
      <c r="J6" s="22"/>
      <c r="L6" s="13"/>
      <c r="M6" s="14"/>
      <c r="N6" s="14"/>
      <c r="O6" s="15"/>
      <c r="P6" s="14"/>
      <c r="Q6" s="16"/>
      <c r="R6" s="16"/>
      <c r="S6" s="16"/>
      <c r="T6" s="16"/>
    </row>
    <row r="7" spans="1:20" ht="52.8" x14ac:dyDescent="0.3">
      <c r="A7" s="13">
        <v>2</v>
      </c>
      <c r="B7" s="14" t="s">
        <v>29</v>
      </c>
      <c r="C7" s="14" t="s">
        <v>30</v>
      </c>
      <c r="D7" s="15">
        <v>328</v>
      </c>
      <c r="E7" s="14" t="s">
        <v>1</v>
      </c>
      <c r="F7" s="16">
        <v>0</v>
      </c>
      <c r="G7" s="16">
        <v>6500</v>
      </c>
      <c r="H7" s="15">
        <f>ROUND(D7*F7, 0)</f>
        <v>0</v>
      </c>
      <c r="I7" s="22">
        <f>ROUND(D7*G7, 0)</f>
        <v>2132000</v>
      </c>
      <c r="J7" s="22"/>
      <c r="L7" s="13">
        <v>2</v>
      </c>
      <c r="M7" s="14" t="s">
        <v>29</v>
      </c>
      <c r="N7" s="14" t="s">
        <v>30</v>
      </c>
      <c r="O7" s="15">
        <v>685</v>
      </c>
      <c r="P7" s="14" t="s">
        <v>1</v>
      </c>
      <c r="Q7" s="16">
        <v>0</v>
      </c>
      <c r="R7" s="16">
        <v>6500</v>
      </c>
      <c r="S7" s="16">
        <f>ROUND(O7*Q7, 0)</f>
        <v>0</v>
      </c>
      <c r="T7" s="16">
        <f>ROUND(O7*R7, 0)</f>
        <v>4452500</v>
      </c>
    </row>
    <row r="8" spans="1:20" x14ac:dyDescent="0.3">
      <c r="A8" s="13"/>
      <c r="B8" s="14"/>
      <c r="C8" s="14"/>
      <c r="D8" s="15"/>
      <c r="E8" s="14"/>
      <c r="F8" s="16"/>
      <c r="G8" s="16"/>
      <c r="H8" s="15"/>
      <c r="I8" s="22"/>
      <c r="J8" s="22"/>
      <c r="L8" s="13"/>
      <c r="M8" s="14"/>
      <c r="N8" s="14"/>
      <c r="O8" s="15"/>
      <c r="P8" s="14"/>
      <c r="Q8" s="16"/>
      <c r="R8" s="16"/>
      <c r="S8" s="16"/>
      <c r="T8" s="16"/>
    </row>
    <row r="9" spans="1:20" ht="52.8" x14ac:dyDescent="0.3">
      <c r="A9" s="13">
        <v>3</v>
      </c>
      <c r="B9" s="14" t="s">
        <v>31</v>
      </c>
      <c r="C9" s="14" t="s">
        <v>32</v>
      </c>
      <c r="D9" s="15">
        <v>373.6</v>
      </c>
      <c r="E9" s="14" t="s">
        <v>1</v>
      </c>
      <c r="F9" s="16">
        <v>0</v>
      </c>
      <c r="G9" s="16">
        <v>6500</v>
      </c>
      <c r="H9" s="15">
        <f>ROUND(D9*F9, 0)</f>
        <v>0</v>
      </c>
      <c r="I9" s="22">
        <f>ROUND(D9*G9, 0)</f>
        <v>2428400</v>
      </c>
      <c r="J9" s="22"/>
      <c r="L9" s="13">
        <v>3</v>
      </c>
      <c r="M9" s="14" t="s">
        <v>31</v>
      </c>
      <c r="N9" s="14" t="s">
        <v>32</v>
      </c>
      <c r="O9" s="15">
        <v>512.29999999999995</v>
      </c>
      <c r="P9" s="14" t="s">
        <v>1</v>
      </c>
      <c r="Q9" s="16">
        <v>0</v>
      </c>
      <c r="R9" s="16">
        <v>6500</v>
      </c>
      <c r="S9" s="16">
        <f>ROUND(O9*Q9, 0)</f>
        <v>0</v>
      </c>
      <c r="T9" s="16">
        <f>ROUND(O9*R9, 0)</f>
        <v>3329950</v>
      </c>
    </row>
    <row r="10" spans="1:20" x14ac:dyDescent="0.3">
      <c r="A10" s="13"/>
      <c r="B10" s="14"/>
      <c r="C10" s="14"/>
      <c r="D10" s="15"/>
      <c r="E10" s="14"/>
      <c r="F10" s="16"/>
      <c r="G10" s="16"/>
      <c r="H10" s="15"/>
      <c r="I10" s="22"/>
      <c r="J10" s="22"/>
      <c r="L10" s="13"/>
      <c r="M10" s="14"/>
      <c r="N10" s="14"/>
      <c r="O10" s="15"/>
      <c r="P10" s="14"/>
      <c r="Q10" s="16"/>
      <c r="R10" s="16"/>
      <c r="S10" s="16"/>
      <c r="T10" s="16"/>
    </row>
    <row r="11" spans="1:20" ht="27.6" customHeight="1" x14ac:dyDescent="0.3">
      <c r="A11" s="13">
        <v>4</v>
      </c>
      <c r="B11" s="14" t="s">
        <v>33</v>
      </c>
      <c r="C11" s="14" t="s">
        <v>34</v>
      </c>
      <c r="D11" s="15">
        <v>93.92</v>
      </c>
      <c r="E11" s="14" t="s">
        <v>1</v>
      </c>
      <c r="F11" s="16">
        <v>0</v>
      </c>
      <c r="G11" s="16">
        <v>6500</v>
      </c>
      <c r="H11" s="15">
        <f>ROUND(D11*F11, 0)</f>
        <v>0</v>
      </c>
      <c r="I11" s="22">
        <f>ROUND(D11*G11, 0)</f>
        <v>610480</v>
      </c>
      <c r="J11" s="22"/>
      <c r="L11" s="13">
        <v>4</v>
      </c>
      <c r="M11" s="14" t="s">
        <v>33</v>
      </c>
      <c r="N11" s="14" t="s">
        <v>34</v>
      </c>
      <c r="O11" s="15">
        <v>185</v>
      </c>
      <c r="P11" s="14" t="s">
        <v>1</v>
      </c>
      <c r="Q11" s="16">
        <v>0</v>
      </c>
      <c r="R11" s="16">
        <v>6500</v>
      </c>
      <c r="S11" s="16">
        <f>ROUND(O11*Q11, 0)</f>
        <v>0</v>
      </c>
      <c r="T11" s="16">
        <f>ROUND(O11*R11, 0)</f>
        <v>1202500</v>
      </c>
    </row>
    <row r="12" spans="1:20" x14ac:dyDescent="0.3">
      <c r="A12" s="13"/>
      <c r="B12" s="14"/>
      <c r="C12" s="14"/>
      <c r="D12" s="15"/>
      <c r="E12" s="14"/>
      <c r="F12" s="16"/>
      <c r="G12" s="16"/>
      <c r="H12" s="15"/>
      <c r="I12" s="22"/>
      <c r="J12" s="22"/>
      <c r="L12" s="13"/>
      <c r="M12" s="14"/>
      <c r="N12" s="14"/>
      <c r="O12" s="15"/>
      <c r="P12" s="14"/>
      <c r="Q12" s="16"/>
      <c r="R12" s="16"/>
      <c r="S12" s="16"/>
      <c r="T12" s="16"/>
    </row>
    <row r="13" spans="1:20" ht="26.4" x14ac:dyDescent="0.3">
      <c r="A13" s="13">
        <v>5</v>
      </c>
      <c r="B13" s="14" t="s">
        <v>26</v>
      </c>
      <c r="C13" s="14" t="s">
        <v>27</v>
      </c>
      <c r="D13" s="15">
        <v>1766.42</v>
      </c>
      <c r="E13" s="14" t="s">
        <v>28</v>
      </c>
      <c r="F13" s="16">
        <v>0</v>
      </c>
      <c r="G13" s="16">
        <v>755</v>
      </c>
      <c r="H13" s="15">
        <f>ROUND(D13*F13, 0)</f>
        <v>0</v>
      </c>
      <c r="I13" s="22">
        <f>ROUND(D13*G13, 0)</f>
        <v>1333647</v>
      </c>
      <c r="J13" s="22"/>
      <c r="L13" s="13">
        <v>5</v>
      </c>
      <c r="M13" s="14" t="s">
        <v>26</v>
      </c>
      <c r="N13" s="14" t="s">
        <v>27</v>
      </c>
      <c r="O13" s="15">
        <v>1865</v>
      </c>
      <c r="P13" s="14" t="s">
        <v>28</v>
      </c>
      <c r="Q13" s="16">
        <v>0</v>
      </c>
      <c r="R13" s="16">
        <v>755</v>
      </c>
      <c r="S13" s="16">
        <f>ROUND(O13*Q13, 0)</f>
        <v>0</v>
      </c>
      <c r="T13" s="16">
        <f>ROUND(O13*R13, 0)</f>
        <v>1408075</v>
      </c>
    </row>
    <row r="14" spans="1:20" x14ac:dyDescent="0.3">
      <c r="A14" s="13"/>
      <c r="B14" s="14"/>
      <c r="C14" s="14"/>
      <c r="D14" s="15"/>
      <c r="E14" s="14"/>
      <c r="F14" s="15"/>
      <c r="G14" s="15"/>
      <c r="H14" s="15"/>
      <c r="I14" s="22"/>
      <c r="J14" s="22"/>
      <c r="L14" s="13"/>
      <c r="M14" s="14"/>
      <c r="N14" s="14"/>
      <c r="O14" s="15"/>
      <c r="P14" s="14"/>
      <c r="Q14" s="15"/>
      <c r="R14" s="15"/>
      <c r="S14" s="16"/>
      <c r="T14" s="16"/>
    </row>
    <row r="15" spans="1:20" ht="26.4" x14ac:dyDescent="0.3">
      <c r="A15" s="13">
        <v>6</v>
      </c>
      <c r="B15" s="14" t="s">
        <v>35</v>
      </c>
      <c r="C15" s="14" t="s">
        <v>36</v>
      </c>
      <c r="D15" s="15">
        <v>1766.42</v>
      </c>
      <c r="E15" s="14" t="s">
        <v>1</v>
      </c>
      <c r="F15" s="15">
        <v>300</v>
      </c>
      <c r="G15" s="15">
        <v>3160</v>
      </c>
      <c r="H15" s="15">
        <f>ROUND(D15*F15, 0)</f>
        <v>529926</v>
      </c>
      <c r="I15" s="22">
        <f>ROUND(D15*G15, 0)</f>
        <v>5581887</v>
      </c>
      <c r="J15" s="22"/>
      <c r="L15" s="13">
        <v>6</v>
      </c>
      <c r="M15" s="14" t="s">
        <v>35</v>
      </c>
      <c r="N15" s="14" t="s">
        <v>36</v>
      </c>
      <c r="O15" s="15">
        <v>1865</v>
      </c>
      <c r="P15" s="14" t="s">
        <v>1</v>
      </c>
      <c r="Q15" s="15">
        <v>300</v>
      </c>
      <c r="R15" s="15">
        <v>3160</v>
      </c>
      <c r="S15" s="16">
        <f>ROUND(O15*Q15, 0)</f>
        <v>559500</v>
      </c>
      <c r="T15" s="16">
        <f>ROUND(O15*R15, 0)</f>
        <v>5893400</v>
      </c>
    </row>
    <row r="16" spans="1:20" x14ac:dyDescent="0.3">
      <c r="A16" s="13"/>
      <c r="B16" s="14"/>
      <c r="C16" s="14"/>
      <c r="D16" s="15"/>
      <c r="E16" s="14"/>
      <c r="F16" s="15"/>
      <c r="G16" s="15"/>
      <c r="H16" s="15"/>
      <c r="I16" s="22"/>
      <c r="J16" s="22"/>
      <c r="L16" s="13"/>
      <c r="M16" s="14"/>
      <c r="N16" s="14"/>
      <c r="O16" s="15"/>
      <c r="P16" s="14"/>
      <c r="Q16" s="15"/>
      <c r="R16" s="15"/>
      <c r="S16" s="16"/>
      <c r="T16" s="16"/>
    </row>
    <row r="17" spans="1:20" ht="26.4" x14ac:dyDescent="0.3">
      <c r="A17" s="13">
        <v>7</v>
      </c>
      <c r="B17" s="14" t="s">
        <v>37</v>
      </c>
      <c r="C17" s="14" t="s">
        <v>38</v>
      </c>
      <c r="D17" s="15">
        <v>532.16</v>
      </c>
      <c r="E17" s="14" t="s">
        <v>1</v>
      </c>
      <c r="F17" s="15">
        <v>0</v>
      </c>
      <c r="G17" s="15">
        <v>6500</v>
      </c>
      <c r="H17" s="15">
        <f>ROUND(D17*F17, 0)</f>
        <v>0</v>
      </c>
      <c r="I17" s="22">
        <f>ROUND(D17*G17, 0)</f>
        <v>3459040</v>
      </c>
      <c r="J17" s="22"/>
      <c r="L17" s="13">
        <v>7</v>
      </c>
      <c r="M17" s="14" t="s">
        <v>37</v>
      </c>
      <c r="N17" s="14" t="s">
        <v>38</v>
      </c>
      <c r="O17" s="15">
        <v>1440</v>
      </c>
      <c r="P17" s="14" t="s">
        <v>1</v>
      </c>
      <c r="Q17" s="15">
        <v>0</v>
      </c>
      <c r="R17" s="15">
        <v>6500</v>
      </c>
      <c r="S17" s="16">
        <f>ROUND(O17*Q17, 0)</f>
        <v>0</v>
      </c>
      <c r="T17" s="16">
        <f>ROUND(O17*R17, 0)</f>
        <v>9360000</v>
      </c>
    </row>
    <row r="18" spans="1:20" x14ac:dyDescent="0.3">
      <c r="A18" s="13"/>
      <c r="B18" s="14"/>
      <c r="C18" s="14"/>
      <c r="D18" s="15"/>
      <c r="E18" s="14"/>
      <c r="F18" s="15"/>
      <c r="G18" s="15"/>
      <c r="H18" s="15"/>
      <c r="I18" s="22"/>
      <c r="J18" s="22"/>
      <c r="L18" s="13"/>
      <c r="M18" s="14"/>
      <c r="N18" s="14"/>
      <c r="O18" s="15"/>
      <c r="P18" s="14"/>
      <c r="Q18" s="15"/>
      <c r="R18" s="15"/>
      <c r="S18" s="16"/>
      <c r="T18" s="16"/>
    </row>
    <row r="19" spans="1:20" ht="39.6" x14ac:dyDescent="0.3">
      <c r="A19" s="13">
        <v>8</v>
      </c>
      <c r="B19" s="14" t="s">
        <v>39</v>
      </c>
      <c r="C19" s="14" t="s">
        <v>40</v>
      </c>
      <c r="D19" s="15">
        <v>39.46</v>
      </c>
      <c r="E19" s="14" t="s">
        <v>41</v>
      </c>
      <c r="F19" s="15">
        <v>4650</v>
      </c>
      <c r="G19" s="15">
        <v>3560</v>
      </c>
      <c r="H19" s="15">
        <f>ROUND(D19*F19, 0)</f>
        <v>183489</v>
      </c>
      <c r="I19" s="22">
        <f>ROUND(D19*G19, 0)</f>
        <v>140478</v>
      </c>
      <c r="J19" s="22"/>
      <c r="L19" s="13">
        <v>8</v>
      </c>
      <c r="M19" s="14" t="s">
        <v>39</v>
      </c>
      <c r="N19" s="14" t="s">
        <v>40</v>
      </c>
      <c r="O19" s="15">
        <v>80</v>
      </c>
      <c r="P19" s="14" t="s">
        <v>41</v>
      </c>
      <c r="Q19" s="15">
        <v>4650</v>
      </c>
      <c r="R19" s="15">
        <v>3560</v>
      </c>
      <c r="S19" s="16">
        <f>ROUND(O19*Q19, 0)</f>
        <v>372000</v>
      </c>
      <c r="T19" s="16">
        <f>ROUND(O19*R19, 0)</f>
        <v>284800</v>
      </c>
    </row>
    <row r="20" spans="1:20" x14ac:dyDescent="0.3">
      <c r="A20" s="13"/>
      <c r="B20" s="14"/>
      <c r="C20" s="14"/>
      <c r="D20" s="15"/>
      <c r="E20" s="14"/>
      <c r="F20" s="15"/>
      <c r="G20" s="15"/>
      <c r="H20" s="15"/>
      <c r="I20" s="22"/>
      <c r="J20" s="22"/>
      <c r="L20" s="13"/>
      <c r="M20" s="14"/>
      <c r="N20" s="14"/>
      <c r="O20" s="15"/>
      <c r="P20" s="14"/>
      <c r="Q20" s="15"/>
      <c r="R20" s="15"/>
      <c r="S20" s="16"/>
      <c r="T20" s="16"/>
    </row>
    <row r="21" spans="1:20" ht="66" x14ac:dyDescent="0.3">
      <c r="A21" s="13">
        <v>9</v>
      </c>
      <c r="B21" s="14" t="s">
        <v>42</v>
      </c>
      <c r="C21" s="14" t="s">
        <v>43</v>
      </c>
      <c r="D21" s="15">
        <v>107.77</v>
      </c>
      <c r="E21" s="14" t="s">
        <v>1</v>
      </c>
      <c r="F21" s="16">
        <v>6550</v>
      </c>
      <c r="G21" s="16">
        <v>12800</v>
      </c>
      <c r="H21" s="15">
        <f>ROUND(D21*F21, 0)</f>
        <v>705894</v>
      </c>
      <c r="I21" s="22">
        <f>ROUND(D21*G21, 0)</f>
        <v>1379456</v>
      </c>
      <c r="J21" s="22"/>
      <c r="L21" s="13">
        <v>9</v>
      </c>
      <c r="M21" s="14" t="s">
        <v>42</v>
      </c>
      <c r="N21" s="14" t="s">
        <v>43</v>
      </c>
      <c r="O21" s="15">
        <v>365</v>
      </c>
      <c r="P21" s="14" t="s">
        <v>1</v>
      </c>
      <c r="Q21" s="16">
        <v>6550</v>
      </c>
      <c r="R21" s="16">
        <v>12800</v>
      </c>
      <c r="S21" s="16">
        <f>ROUND(O21*Q21, 0)</f>
        <v>2390750</v>
      </c>
      <c r="T21" s="16">
        <f>ROUND(O21*R21, 0)</f>
        <v>4672000</v>
      </c>
    </row>
    <row r="22" spans="1:20" x14ac:dyDescent="0.3">
      <c r="A22" s="13"/>
      <c r="B22" s="14"/>
      <c r="C22" s="14"/>
      <c r="D22" s="15"/>
      <c r="E22" s="14"/>
      <c r="F22" s="16"/>
      <c r="G22" s="16"/>
      <c r="H22" s="15"/>
      <c r="I22" s="22"/>
      <c r="J22" s="22"/>
      <c r="L22" s="13"/>
      <c r="M22" s="14"/>
      <c r="N22" s="14"/>
      <c r="O22" s="15"/>
      <c r="P22" s="14"/>
      <c r="Q22" s="16"/>
      <c r="R22" s="16"/>
      <c r="S22" s="16"/>
      <c r="T22" s="16"/>
    </row>
    <row r="23" spans="1:20" ht="26.4" x14ac:dyDescent="0.3">
      <c r="A23" s="13">
        <v>10</v>
      </c>
      <c r="B23" s="14" t="s">
        <v>44</v>
      </c>
      <c r="C23" s="14" t="s">
        <v>45</v>
      </c>
      <c r="D23" s="15">
        <v>18</v>
      </c>
      <c r="E23" s="14" t="s">
        <v>46</v>
      </c>
      <c r="F23" s="16">
        <v>85000</v>
      </c>
      <c r="G23" s="16">
        <v>0</v>
      </c>
      <c r="H23" s="15">
        <f>ROUND(D23*F23, 0)</f>
        <v>1530000</v>
      </c>
      <c r="I23" s="22">
        <f>ROUND(D23*G23, 0)</f>
        <v>0</v>
      </c>
      <c r="J23" s="22"/>
      <c r="L23" s="13">
        <v>10</v>
      </c>
      <c r="M23" s="14" t="s">
        <v>44</v>
      </c>
      <c r="N23" s="14" t="s">
        <v>45</v>
      </c>
      <c r="O23" s="15">
        <v>8</v>
      </c>
      <c r="P23" s="14" t="s">
        <v>46</v>
      </c>
      <c r="Q23" s="16">
        <v>85000</v>
      </c>
      <c r="R23" s="16">
        <v>0</v>
      </c>
      <c r="S23" s="16">
        <f>ROUND(O23*Q23, 0)</f>
        <v>680000</v>
      </c>
      <c r="T23" s="16">
        <f>ROUND(O23*R23, 0)</f>
        <v>0</v>
      </c>
    </row>
    <row r="24" spans="1:20" x14ac:dyDescent="0.3">
      <c r="A24" s="13"/>
      <c r="B24" s="14"/>
      <c r="C24" s="14"/>
      <c r="D24" s="15"/>
      <c r="E24" s="14"/>
      <c r="F24" s="16"/>
      <c r="G24" s="16"/>
      <c r="H24" s="15"/>
      <c r="I24" s="22"/>
      <c r="J24" s="22"/>
      <c r="L24" s="13"/>
      <c r="M24" s="14"/>
      <c r="N24" s="14"/>
      <c r="O24" s="15"/>
      <c r="P24" s="14"/>
      <c r="Q24" s="16"/>
      <c r="R24" s="16"/>
      <c r="S24" s="16"/>
      <c r="T24" s="16"/>
    </row>
    <row r="25" spans="1:20" ht="39.6" x14ac:dyDescent="0.3">
      <c r="A25" s="13">
        <v>11</v>
      </c>
      <c r="B25" s="14" t="s">
        <v>47</v>
      </c>
      <c r="C25" s="14" t="s">
        <v>48</v>
      </c>
      <c r="D25" s="15">
        <v>144</v>
      </c>
      <c r="E25" s="14" t="s">
        <v>1</v>
      </c>
      <c r="F25" s="16">
        <v>0</v>
      </c>
      <c r="G25" s="16">
        <v>7500</v>
      </c>
      <c r="H25" s="15">
        <f>ROUND(D25*F25, 0)</f>
        <v>0</v>
      </c>
      <c r="I25" s="22">
        <f>ROUND(D25*G25, 0)</f>
        <v>1080000</v>
      </c>
      <c r="J25" s="22"/>
      <c r="L25" s="13">
        <v>11</v>
      </c>
      <c r="M25" s="14" t="s">
        <v>47</v>
      </c>
      <c r="N25" s="14" t="s">
        <v>48</v>
      </c>
      <c r="O25" s="15">
        <v>22</v>
      </c>
      <c r="P25" s="14" t="s">
        <v>1</v>
      </c>
      <c r="Q25" s="16">
        <v>0</v>
      </c>
      <c r="R25" s="16">
        <v>7500</v>
      </c>
      <c r="S25" s="16">
        <f>ROUND(O25*Q25, 0)</f>
        <v>0</v>
      </c>
      <c r="T25" s="16">
        <f>ROUND(O25*R25, 0)</f>
        <v>165000</v>
      </c>
    </row>
    <row r="26" spans="1:20" x14ac:dyDescent="0.3">
      <c r="A26" s="13"/>
      <c r="B26" s="14"/>
      <c r="C26" s="14"/>
      <c r="D26" s="15"/>
      <c r="E26" s="14"/>
      <c r="F26" s="16"/>
      <c r="G26" s="16"/>
      <c r="H26" s="15"/>
      <c r="I26" s="22"/>
      <c r="J26" s="22"/>
      <c r="L26" s="13"/>
      <c r="M26" s="14"/>
      <c r="N26" s="14"/>
      <c r="O26" s="15"/>
      <c r="P26" s="14"/>
      <c r="Q26" s="16"/>
      <c r="R26" s="16"/>
      <c r="S26" s="16"/>
      <c r="T26" s="16"/>
    </row>
    <row r="27" spans="1:20" ht="26.4" x14ac:dyDescent="0.3">
      <c r="A27" s="13"/>
      <c r="B27" s="14"/>
      <c r="C27" s="14"/>
      <c r="D27" s="15"/>
      <c r="E27" s="14"/>
      <c r="F27" s="16"/>
      <c r="G27" s="16"/>
      <c r="H27" s="15"/>
      <c r="I27" s="22"/>
      <c r="J27" s="22"/>
      <c r="L27" s="13">
        <v>12</v>
      </c>
      <c r="M27" s="14"/>
      <c r="N27" s="14" t="s">
        <v>61</v>
      </c>
      <c r="O27" s="15">
        <v>189.3</v>
      </c>
      <c r="P27" s="14" t="s">
        <v>28</v>
      </c>
      <c r="Q27" s="16">
        <v>13400</v>
      </c>
      <c r="R27" s="16">
        <v>6870</v>
      </c>
      <c r="S27" s="16">
        <f>ROUND(O27*Q27, 0)</f>
        <v>2536620</v>
      </c>
      <c r="T27" s="16">
        <f>ROUND(O27*R27, 0)</f>
        <v>1300491</v>
      </c>
    </row>
    <row r="28" spans="1:20" x14ac:dyDescent="0.3">
      <c r="A28" s="13"/>
      <c r="B28" s="14"/>
      <c r="C28" s="14"/>
      <c r="D28" s="15"/>
      <c r="E28" s="14"/>
      <c r="F28" s="16"/>
      <c r="G28" s="16"/>
      <c r="H28" s="15"/>
      <c r="I28" s="22"/>
      <c r="J28" s="22"/>
      <c r="L28" s="13"/>
      <c r="M28" s="14"/>
      <c r="N28" s="14"/>
      <c r="O28" s="15"/>
      <c r="P28" s="14"/>
      <c r="Q28" s="16"/>
      <c r="R28" s="16"/>
      <c r="S28" s="16"/>
      <c r="T28" s="16"/>
    </row>
    <row r="29" spans="1:20" x14ac:dyDescent="0.3">
      <c r="A29" s="13"/>
      <c r="B29" s="14"/>
      <c r="C29" s="14"/>
      <c r="D29" s="15"/>
      <c r="E29" s="14"/>
      <c r="F29" s="16"/>
      <c r="G29" s="16"/>
      <c r="H29" s="15"/>
      <c r="I29" s="22"/>
      <c r="J29" s="22"/>
      <c r="L29" s="13"/>
      <c r="M29" s="14"/>
      <c r="N29" s="14"/>
      <c r="O29" s="15"/>
      <c r="P29" s="14"/>
      <c r="Q29" s="16"/>
      <c r="R29" s="16"/>
      <c r="S29" s="16"/>
      <c r="T29" s="16"/>
    </row>
    <row r="30" spans="1:20" x14ac:dyDescent="0.3">
      <c r="A30" s="13"/>
      <c r="B30" s="14"/>
      <c r="C30" s="14"/>
      <c r="D30" s="15"/>
      <c r="E30" s="14"/>
      <c r="F30" s="16"/>
      <c r="G30" s="16"/>
      <c r="H30" s="15"/>
      <c r="I30" s="22"/>
      <c r="J30" s="22"/>
      <c r="L30" s="13"/>
      <c r="M30" s="14"/>
      <c r="N30" s="14"/>
      <c r="O30" s="15"/>
      <c r="P30" s="14"/>
      <c r="Q30" s="16"/>
      <c r="R30" s="16"/>
      <c r="S30" s="16"/>
      <c r="T30" s="16"/>
    </row>
    <row r="31" spans="1:20" x14ac:dyDescent="0.3">
      <c r="A31" s="10"/>
      <c r="B31" s="11"/>
      <c r="C31" s="11" t="s">
        <v>49</v>
      </c>
      <c r="D31" s="12"/>
      <c r="E31" s="11"/>
      <c r="F31" s="12"/>
      <c r="G31" s="12"/>
      <c r="H31" s="23">
        <f>ROUND(SUM(H5:H30),0)</f>
        <v>2949309</v>
      </c>
      <c r="I31" s="23">
        <f>ROUND(SUM(I5:I30),0)</f>
        <v>20083688</v>
      </c>
      <c r="J31" s="25"/>
      <c r="L31" s="10"/>
      <c r="M31" s="11"/>
      <c r="N31" s="11" t="s">
        <v>49</v>
      </c>
      <c r="O31" s="12"/>
      <c r="P31" s="11"/>
      <c r="Q31" s="12"/>
      <c r="R31" s="12"/>
      <c r="S31" s="23">
        <f>ROUND(SUM(S5:S30),0)</f>
        <v>6538870</v>
      </c>
      <c r="T31" s="23">
        <f>ROUND(SUM(T5:T30),0)</f>
        <v>40648716</v>
      </c>
    </row>
    <row r="32" spans="1:20" ht="15" thickBot="1" x14ac:dyDescent="0.35"/>
    <row r="33" spans="3:20" ht="15" thickBot="1" x14ac:dyDescent="0.35">
      <c r="C33" s="18" t="s">
        <v>51</v>
      </c>
      <c r="D33" s="19"/>
      <c r="E33" s="19"/>
      <c r="F33" s="19"/>
      <c r="G33" s="19"/>
      <c r="H33" s="42">
        <f>H31+I31</f>
        <v>23032997</v>
      </c>
      <c r="I33" s="43"/>
      <c r="J33" s="26"/>
      <c r="N33" s="18" t="s">
        <v>51</v>
      </c>
      <c r="O33" s="19"/>
      <c r="P33" s="19"/>
      <c r="Q33" s="19"/>
      <c r="R33" s="19"/>
      <c r="S33" s="44">
        <f>S31+T31</f>
        <v>47187586</v>
      </c>
      <c r="T33" s="45"/>
    </row>
  </sheetData>
  <mergeCells count="2">
    <mergeCell ref="H33:I33"/>
    <mergeCell ref="S33:T33"/>
  </mergeCells>
  <pageMargins left="0.25" right="0.25" top="0.75" bottom="0.75" header="0.3" footer="0.3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Összesítő</vt:lpstr>
      <vt:lpstr>KÁTA pótmunka ktg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Tóth-Pataki Zsófia</dc:creator>
  <cp:lastModifiedBy>Török Tamás</cp:lastModifiedBy>
  <cp:lastPrinted>2022-04-12T13:48:51Z</cp:lastPrinted>
  <dcterms:created xsi:type="dcterms:W3CDTF">2015-06-05T18:19:34Z</dcterms:created>
  <dcterms:modified xsi:type="dcterms:W3CDTF">2022-04-12T13:51:42Z</dcterms:modified>
</cp:coreProperties>
</file>